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%carbon" sheetId="1" r:id="rId1"/>
    <sheet name="pennies" sheetId="2" r:id="rId2"/>
    <sheet name="iron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<sst xmlns="http://schemas.openxmlformats.org/spreadsheetml/2006/main" count="71" uniqueCount="50">
  <si>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An example of a simple t-test</t>
  </si>
  <si>
    <t>Several iron samples are analyzed for %carbon and compared to the</t>
  </si>
  <si>
    <t>"true value" of 12.1%.  Does our sample mean vary significantly from the true value?</t>
  </si>
  <si>
    <t>% carbon</t>
  </si>
  <si>
    <t>(x-xbar)^2</t>
  </si>
  <si>
    <t>sample mean</t>
  </si>
  <si>
    <t>sample std dev</t>
  </si>
  <si>
    <t>t</t>
  </si>
  <si>
    <t>p-value</t>
  </si>
  <si>
    <t>alpha (1-0.95)</t>
  </si>
  <si>
    <t>Conclusion: alpha &lt; p-value ==&gt; we ACCEPT the null hypothesis (no difference)</t>
  </si>
  <si>
    <t>Therefore we can say that we are 95% certain that the difference between the sample mean and the</t>
  </si>
  <si>
    <t>"true value" is caused by random error and (probably) does not represent a significant difference.</t>
  </si>
  <si>
    <t>Another way of stating this is: if we took 100 samples (n=5), approximately 15 of those</t>
  </si>
  <si>
    <r>
      <t xml:space="preserve">would have a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equal to or greater than 1.79, i.e., a larger difference in means.</t>
    </r>
  </si>
  <si>
    <t>Note that a smaller alpha (0.01, or 99% level) will lead us to the same conclusion.</t>
  </si>
  <si>
    <t>If the manufacturer decided that this random deviation from the true value was too large (perhaps the</t>
  </si>
  <si>
    <t>properties are not acceptable) then we would probably want to increase our sample size to see</t>
  </si>
  <si>
    <t>if the difference might actually be significant.</t>
  </si>
  <si>
    <t>Remember: "a non-significant difference is not necessarily the same as no difference"</t>
  </si>
  <si>
    <t>An example of a pooled t-test</t>
  </si>
  <si>
    <t>We have data taken from the penny lab.  We compare the masses of the old pennies (mean1) to the masses</t>
  </si>
  <si>
    <t>of the new pennies (mean2). Our null hypothesis is that the two groups are from the same population.</t>
  </si>
  <si>
    <t>Date</t>
  </si>
  <si>
    <t>Mass</t>
  </si>
  <si>
    <t>mean1</t>
  </si>
  <si>
    <t>mean2</t>
  </si>
  <si>
    <t>std dev1</t>
  </si>
  <si>
    <t>std dev2</t>
  </si>
  <si>
    <t>sum squares1</t>
  </si>
  <si>
    <t>sum squares2</t>
  </si>
  <si>
    <t>s-pooled</t>
  </si>
  <si>
    <t>alpha</t>
  </si>
  <si>
    <t>&lt;-- calcluated using built-in Excel function</t>
  </si>
  <si>
    <t>Conclusion: alpha &gt; p-value ==&gt; we REJECT the null hypothesis</t>
  </si>
  <si>
    <t>Therefore we can say that we are 99% (or more!) certain that the difference between the two sample means</t>
  </si>
  <si>
    <t>Another example of a pooled t-test</t>
  </si>
  <si>
    <t>Two samples are analyzed for %iron.  At a level of 99% Do the two samples represent</t>
  </si>
  <si>
    <t>different populations?  (Are the population means different?)</t>
  </si>
  <si>
    <t>batch 1</t>
  </si>
  <si>
    <t>batch 2</t>
  </si>
  <si>
    <t>Conclusion: alpha &gt; p-value ==&gt; we REJECT the null hypothesis (no difference)</t>
  </si>
  <si>
    <t>Therefore we can say that we are 99% certain that the difference between the two sample means</t>
  </si>
  <si>
    <t>is due to a true difference in population means and not simply due to random error.</t>
  </si>
  <si>
    <t>Formulae</t>
  </si>
  <si>
    <t>=SQRT((C83+F83)/(72+72-2))</t>
  </si>
  <si>
    <t>=(B80-E80)/(C84*SQRT(1/72+1/72))</t>
  </si>
  <si>
    <t>=TDIST(C85,72+70,2)</t>
  </si>
  <si>
    <t>=TTEST(B8:B79,E8:E79,2,2)</t>
  </si>
  <si>
    <r>
      <t>is a real difference between the two populations (</t>
    </r>
    <r>
      <rPr>
        <i/>
        <sz val="9"/>
        <rFont val="Arial"/>
        <family val="2"/>
      </rPr>
      <t>very</t>
    </r>
    <r>
      <rPr>
        <sz val="9"/>
        <rFont val="Arial"/>
        <family val="2"/>
      </rPr>
      <t xml:space="preserve"> little chance that it was caused by random error.)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</si>
</sst>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E+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" fontId="3" fillId="0" borderId="0" xfId="0" applyNumberFormat="1" applyFont="1" applyAlignment="1" quotePrefix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 horizontal="right"/>
    </xf>
    <xf numFmtId="164" fontId="5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" fontId="5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 quotePrefix="1">
      <alignment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3.57421875" style="0" customWidth="1"/>
    <col min="2" max="2" width="12.00390625" style="3" customWidth="1"/>
    <col min="3" max="3" width="12.421875" style="3" customWidth="1"/>
  </cols>
  <sheetData>
    <row r="1" spans="1:3" s="7" customFormat="1" ht="12.75">
      <c r="A1" s="28" t="s">
        <v>0</v>
      </c>
      <c r="B1" s="26"/>
      <c r="C1" s="26"/>
    </row>
    <row r="2" ht="12.75">
      <c r="A2" s="27"/>
    </row>
    <row r="3" ht="12.75">
      <c r="A3" s="27" t="s">
        <v>1</v>
      </c>
    </row>
    <row r="4" ht="12.75">
      <c r="A4" s="27" t="s">
        <v>2</v>
      </c>
    </row>
    <row r="5" ht="12.75">
      <c r="A5" s="27"/>
    </row>
    <row r="6" spans="2:3" s="1" customFormat="1" ht="12.75">
      <c r="B6" s="5" t="s">
        <v>3</v>
      </c>
      <c r="C6" s="5" t="s">
        <v>4</v>
      </c>
    </row>
    <row r="7" spans="2:3" ht="12.75">
      <c r="B7" s="3">
        <v>11.1</v>
      </c>
      <c r="C7" s="3">
        <f>(B7-$B$12)^2</f>
        <v>5.759999999999985</v>
      </c>
    </row>
    <row r="8" spans="2:3" ht="12.75">
      <c r="B8" s="3">
        <v>12.7</v>
      </c>
      <c r="C8" s="3">
        <f>(B8-$B$12)^2</f>
        <v>0.6399999999999955</v>
      </c>
    </row>
    <row r="9" spans="2:3" ht="12.75">
      <c r="B9" s="3">
        <v>15.3</v>
      </c>
      <c r="C9" s="3">
        <f>(B9-$B$12)^2</f>
        <v>3.2400000000000153</v>
      </c>
    </row>
    <row r="10" spans="2:3" ht="12.75">
      <c r="B10" s="3">
        <v>13.3</v>
      </c>
      <c r="C10" s="3">
        <f>(B10-$B$12)^2</f>
        <v>0.039999999999998294</v>
      </c>
    </row>
    <row r="11" spans="2:3" ht="12.75">
      <c r="B11" s="4">
        <v>15.1</v>
      </c>
      <c r="C11" s="4">
        <f>(B11-$B$12)^2</f>
        <v>2.5600000000000103</v>
      </c>
    </row>
    <row r="12" spans="1:3" ht="12.75">
      <c r="A12" s="8" t="s">
        <v>5</v>
      </c>
      <c r="B12" s="3">
        <f>AVERAGE(B7:B11)</f>
        <v>13.499999999999996</v>
      </c>
      <c r="C12" s="3">
        <f>SUM(C7:C11)</f>
        <v>12.240000000000006</v>
      </c>
    </row>
    <row r="13" spans="1:3" ht="12.75">
      <c r="A13" s="8" t="s">
        <v>6</v>
      </c>
      <c r="B13" s="6">
        <f>STDEV(B7:B11)</f>
        <v>1.7492855684536153</v>
      </c>
      <c r="C13" s="6"/>
    </row>
    <row r="14" spans="1:3" ht="12.75">
      <c r="A14" s="8"/>
      <c r="B14" s="6"/>
      <c r="C14" s="6"/>
    </row>
    <row r="15" spans="2:3" ht="12.75">
      <c r="B15" s="10" t="s">
        <v>7</v>
      </c>
      <c r="C15" s="11">
        <f>(B12-12.1)/(B13/SQRT(5))</f>
        <v>1.789584973977168</v>
      </c>
    </row>
    <row r="16" spans="2:3" ht="12.75">
      <c r="B16" s="12" t="s">
        <v>8</v>
      </c>
      <c r="C16" s="13">
        <f>TDIST(C15,4,2)</f>
        <v>0.14802215146650383</v>
      </c>
    </row>
    <row r="17" spans="2:3" ht="12.75">
      <c r="B17" s="14" t="s">
        <v>9</v>
      </c>
      <c r="C17" s="15">
        <v>0.05</v>
      </c>
    </row>
    <row r="19" ht="12.75">
      <c r="A19" s="27" t="s">
        <v>10</v>
      </c>
    </row>
    <row r="20" ht="12.75">
      <c r="A20" s="27" t="s">
        <v>11</v>
      </c>
    </row>
    <row r="21" ht="12.75">
      <c r="A21" s="27" t="s">
        <v>12</v>
      </c>
    </row>
    <row r="23" ht="12.75">
      <c r="A23" s="27" t="s">
        <v>13</v>
      </c>
    </row>
    <row r="24" ht="12.75">
      <c r="A24" s="27" t="s">
        <v>14</v>
      </c>
    </row>
    <row r="26" ht="12.75">
      <c r="A26" s="27" t="s">
        <v>15</v>
      </c>
    </row>
    <row r="28" ht="12.75">
      <c r="A28" s="27" t="s">
        <v>16</v>
      </c>
    </row>
    <row r="29" ht="12.75">
      <c r="A29" s="27" t="s">
        <v>17</v>
      </c>
    </row>
    <row r="30" ht="12.75">
      <c r="A30" s="27" t="s">
        <v>18</v>
      </c>
    </row>
    <row r="32" ht="12.75">
      <c r="A32" s="27" t="s">
        <v>19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63">
      <selection activeCell="L78" sqref="L78"/>
    </sheetView>
  </sheetViews>
  <sheetFormatPr defaultColWidth="9.140625" defaultRowHeight="12.75"/>
  <cols>
    <col min="1" max="1" width="9.140625" style="46" customWidth="1"/>
    <col min="2" max="2" width="9.421875" style="41" customWidth="1"/>
    <col min="3" max="3" width="8.8515625" style="41" customWidth="1"/>
    <col min="4" max="4" width="8.8515625" style="42" customWidth="1"/>
    <col min="5" max="5" width="10.00390625" style="42" customWidth="1"/>
    <col min="6" max="6" width="10.00390625" style="43" customWidth="1"/>
    <col min="7" max="7" width="4.8515625" style="42" customWidth="1"/>
    <col min="8" max="8" width="9.140625" style="42" customWidth="1"/>
    <col min="9" max="9" width="14.00390625" style="42" customWidth="1"/>
    <col min="10" max="16384" width="9.140625" style="42" customWidth="1"/>
  </cols>
  <sheetData>
    <row r="1" spans="1:6" s="38" customFormat="1" ht="12">
      <c r="A1" s="36" t="s">
        <v>20</v>
      </c>
      <c r="B1" s="37"/>
      <c r="C1" s="37"/>
      <c r="F1" s="39"/>
    </row>
    <row r="3" ht="12">
      <c r="A3" s="40" t="s">
        <v>21</v>
      </c>
    </row>
    <row r="4" ht="12">
      <c r="A4" s="40" t="s">
        <v>22</v>
      </c>
    </row>
    <row r="5" ht="12">
      <c r="A5" s="40"/>
    </row>
    <row r="6" ht="12">
      <c r="A6" s="40"/>
    </row>
    <row r="7" spans="1:6" ht="12">
      <c r="A7" s="44" t="s">
        <v>23</v>
      </c>
      <c r="B7" s="45" t="s">
        <v>24</v>
      </c>
      <c r="C7" s="45" t="s">
        <v>4</v>
      </c>
      <c r="D7" s="44" t="s">
        <v>23</v>
      </c>
      <c r="E7" s="45" t="s">
        <v>24</v>
      </c>
      <c r="F7" s="45" t="s">
        <v>4</v>
      </c>
    </row>
    <row r="8" spans="1:6" ht="12">
      <c r="A8" s="46">
        <v>1960</v>
      </c>
      <c r="B8" s="41">
        <v>3.1061</v>
      </c>
      <c r="C8" s="41">
        <f>(B8-$B$80)^2</f>
        <v>0.00034917074845679274</v>
      </c>
      <c r="D8" s="46">
        <v>1983</v>
      </c>
      <c r="E8" s="41">
        <v>2.5678</v>
      </c>
      <c r="F8" s="47">
        <f aca="true" t="shared" si="0" ref="F8:F71">(E8-$E$80)^2</f>
        <v>0.0022627199093364398</v>
      </c>
    </row>
    <row r="9" spans="1:6" ht="12">
      <c r="A9" s="46">
        <v>1960</v>
      </c>
      <c r="B9" s="41">
        <v>3.1061</v>
      </c>
      <c r="C9" s="41">
        <f aca="true" t="shared" si="1" ref="C9:C72">(B9-$B$80)^2</f>
        <v>0.00034917074845679274</v>
      </c>
      <c r="D9" s="46">
        <v>1983</v>
      </c>
      <c r="E9" s="41">
        <v>2.5471</v>
      </c>
      <c r="F9" s="47">
        <f t="shared" si="0"/>
        <v>0.0007218924093364223</v>
      </c>
    </row>
    <row r="10" spans="1:6" ht="12">
      <c r="A10" s="46">
        <v>1961</v>
      </c>
      <c r="B10" s="41">
        <v>3.0311</v>
      </c>
      <c r="C10" s="41">
        <f t="shared" si="1"/>
        <v>0.0031712540817901355</v>
      </c>
      <c r="D10" s="46">
        <v>1983</v>
      </c>
      <c r="E10" s="41">
        <v>2.5337</v>
      </c>
      <c r="F10" s="47">
        <f t="shared" si="0"/>
        <v>0.00018138852044753603</v>
      </c>
    </row>
    <row r="11" spans="1:6" ht="12">
      <c r="A11" s="46">
        <v>1961</v>
      </c>
      <c r="B11" s="41">
        <v>3.0611</v>
      </c>
      <c r="C11" s="41">
        <f t="shared" si="1"/>
        <v>0.0006924207484567827</v>
      </c>
      <c r="D11" s="46">
        <v>1983</v>
      </c>
      <c r="E11" s="41">
        <v>2.4983</v>
      </c>
      <c r="F11" s="47">
        <f t="shared" si="0"/>
        <v>0.0004810101871141934</v>
      </c>
    </row>
    <row r="12" spans="1:6" ht="12">
      <c r="A12" s="46">
        <v>1961</v>
      </c>
      <c r="B12" s="41">
        <v>3.0554</v>
      </c>
      <c r="C12" s="41">
        <f t="shared" si="1"/>
        <v>0.001024889081790117</v>
      </c>
      <c r="D12" s="46">
        <v>1983</v>
      </c>
      <c r="E12" s="41">
        <v>2.5143</v>
      </c>
      <c r="F12" s="47">
        <f t="shared" si="0"/>
        <v>3.518796489197403E-05</v>
      </c>
    </row>
    <row r="13" spans="1:6" ht="12">
      <c r="A13" s="46">
        <v>1961</v>
      </c>
      <c r="B13" s="41">
        <v>3.061</v>
      </c>
      <c r="C13" s="41">
        <f t="shared" si="1"/>
        <v>0.0006976935262345716</v>
      </c>
      <c r="D13" s="46">
        <v>1983</v>
      </c>
      <c r="E13" s="41">
        <v>2.5564</v>
      </c>
      <c r="F13" s="47">
        <f t="shared" si="0"/>
        <v>0.0013081282426697627</v>
      </c>
    </row>
    <row r="14" spans="1:6" ht="12">
      <c r="A14" s="46">
        <v>1964</v>
      </c>
      <c r="B14" s="41">
        <v>3.0638</v>
      </c>
      <c r="C14" s="41">
        <f t="shared" si="1"/>
        <v>0.000557615748456787</v>
      </c>
      <c r="D14" s="46">
        <v>1983</v>
      </c>
      <c r="E14" s="41">
        <v>2.5564</v>
      </c>
      <c r="F14" s="47">
        <f t="shared" si="0"/>
        <v>0.0013081282426697627</v>
      </c>
    </row>
    <row r="15" spans="1:6" ht="12">
      <c r="A15" s="46">
        <v>1964</v>
      </c>
      <c r="B15" s="41">
        <v>3.087</v>
      </c>
      <c r="C15" s="41">
        <f t="shared" si="1"/>
        <v>1.7130401234553407E-07</v>
      </c>
      <c r="D15" s="46">
        <v>1983</v>
      </c>
      <c r="E15" s="41">
        <v>2.5254</v>
      </c>
      <c r="F15" s="47">
        <f t="shared" si="0"/>
        <v>2.670879822530859E-05</v>
      </c>
    </row>
    <row r="16" spans="1:6" ht="12">
      <c r="A16" s="46">
        <v>1964</v>
      </c>
      <c r="B16" s="41">
        <v>3.1036</v>
      </c>
      <c r="C16" s="41">
        <f t="shared" si="1"/>
        <v>0.0002619901929012386</v>
      </c>
      <c r="D16" s="46">
        <v>1983</v>
      </c>
      <c r="E16" s="41">
        <v>2.499</v>
      </c>
      <c r="F16" s="47">
        <f t="shared" si="0"/>
        <v>0.0004507954648919652</v>
      </c>
    </row>
    <row r="17" spans="1:6" ht="12">
      <c r="A17" s="46">
        <v>1965</v>
      </c>
      <c r="B17" s="41">
        <v>3.0637</v>
      </c>
      <c r="C17" s="41">
        <f t="shared" si="1"/>
        <v>0.0005623485262345747</v>
      </c>
      <c r="D17" s="46">
        <v>1983</v>
      </c>
      <c r="E17" s="41">
        <v>2.5337</v>
      </c>
      <c r="F17" s="47">
        <f t="shared" si="0"/>
        <v>0.00018138852044753603</v>
      </c>
    </row>
    <row r="18" spans="1:6" ht="12">
      <c r="A18" s="46">
        <v>1966</v>
      </c>
      <c r="B18" s="41">
        <v>3.0797</v>
      </c>
      <c r="C18" s="41">
        <f t="shared" si="1"/>
        <v>5.950408179012548E-05</v>
      </c>
      <c r="D18" s="46">
        <v>1983</v>
      </c>
      <c r="E18" s="41">
        <v>2.5481</v>
      </c>
      <c r="F18" s="47">
        <f t="shared" si="0"/>
        <v>0.0007766285204475274</v>
      </c>
    </row>
    <row r="19" spans="1:6" ht="12">
      <c r="A19" s="46">
        <v>1966</v>
      </c>
      <c r="B19" s="41">
        <v>3.0797</v>
      </c>
      <c r="C19" s="41">
        <f t="shared" si="1"/>
        <v>5.950408179012548E-05</v>
      </c>
      <c r="D19" s="46">
        <v>1983</v>
      </c>
      <c r="E19" s="41">
        <v>2.4983</v>
      </c>
      <c r="F19" s="47">
        <f t="shared" si="0"/>
        <v>0.0004810101871141934</v>
      </c>
    </row>
    <row r="20" spans="1:6" ht="12">
      <c r="A20" s="46">
        <v>1966</v>
      </c>
      <c r="B20" s="41">
        <v>3.1061</v>
      </c>
      <c r="C20" s="41">
        <f t="shared" si="1"/>
        <v>0.00034917074845679274</v>
      </c>
      <c r="D20" s="46">
        <v>1983</v>
      </c>
      <c r="E20" s="41">
        <v>2.5143</v>
      </c>
      <c r="F20" s="47">
        <f t="shared" si="0"/>
        <v>3.518796489197403E-05</v>
      </c>
    </row>
    <row r="21" spans="1:6" ht="12">
      <c r="A21" s="46">
        <v>1967</v>
      </c>
      <c r="B21" s="41">
        <v>3.1129</v>
      </c>
      <c r="C21" s="41">
        <f t="shared" si="1"/>
        <v>0.0006495418595678893</v>
      </c>
      <c r="D21" s="46">
        <v>1983</v>
      </c>
      <c r="E21" s="41">
        <v>2.5564</v>
      </c>
      <c r="F21" s="47">
        <f t="shared" si="0"/>
        <v>0.0013081282426697627</v>
      </c>
    </row>
    <row r="22" spans="1:6" ht="12">
      <c r="A22" s="46">
        <v>1967</v>
      </c>
      <c r="B22" s="41">
        <v>3.1128</v>
      </c>
      <c r="C22" s="41">
        <f t="shared" si="1"/>
        <v>0.0006444546373456789</v>
      </c>
      <c r="D22" s="46">
        <v>1983</v>
      </c>
      <c r="E22" s="41">
        <v>2.5337</v>
      </c>
      <c r="F22" s="47">
        <f t="shared" si="0"/>
        <v>0.00018138852044753603</v>
      </c>
    </row>
    <row r="23" spans="1:6" ht="12">
      <c r="A23" s="46">
        <v>1967</v>
      </c>
      <c r="B23" s="41">
        <v>3.1128</v>
      </c>
      <c r="C23" s="41">
        <f t="shared" si="1"/>
        <v>0.0006444546373456789</v>
      </c>
      <c r="D23" s="46">
        <v>1983</v>
      </c>
      <c r="E23" s="41">
        <v>2.5417</v>
      </c>
      <c r="F23" s="47">
        <f t="shared" si="0"/>
        <v>0.00046087740933642825</v>
      </c>
    </row>
    <row r="24" spans="1:6" ht="12">
      <c r="A24" s="46">
        <v>1967</v>
      </c>
      <c r="B24" s="41">
        <v>3.1132</v>
      </c>
      <c r="C24" s="41">
        <f t="shared" si="1"/>
        <v>0.0006649235262345656</v>
      </c>
      <c r="D24" s="46">
        <v>1983</v>
      </c>
      <c r="E24" s="41">
        <v>2.5018</v>
      </c>
      <c r="F24" s="47">
        <f t="shared" si="0"/>
        <v>0.000339736576003089</v>
      </c>
    </row>
    <row r="25" spans="1:6" ht="12">
      <c r="A25" s="46">
        <v>1968</v>
      </c>
      <c r="B25" s="41">
        <v>3.0309</v>
      </c>
      <c r="C25" s="41">
        <f t="shared" si="1"/>
        <v>0.003193819637345689</v>
      </c>
      <c r="D25" s="46">
        <v>1983</v>
      </c>
      <c r="E25" s="41">
        <v>2.5215</v>
      </c>
      <c r="F25" s="47">
        <f t="shared" si="0"/>
        <v>1.6079648919758225E-06</v>
      </c>
    </row>
    <row r="26" spans="1:6" ht="12">
      <c r="A26" s="46">
        <v>1968</v>
      </c>
      <c r="B26" s="41">
        <v>3.0643</v>
      </c>
      <c r="C26" s="41">
        <f t="shared" si="1"/>
        <v>0.000534251859567911</v>
      </c>
      <c r="D26" s="46">
        <v>1984</v>
      </c>
      <c r="E26" s="41">
        <v>2.5125</v>
      </c>
      <c r="F26" s="47">
        <f t="shared" si="0"/>
        <v>5.978296489197058E-05</v>
      </c>
    </row>
    <row r="27" spans="1:6" ht="12">
      <c r="A27" s="46">
        <v>1968</v>
      </c>
      <c r="B27" s="41">
        <v>3.0961</v>
      </c>
      <c r="C27" s="41">
        <f t="shared" si="1"/>
        <v>7.54485262345651E-05</v>
      </c>
      <c r="D27" s="46">
        <v>1984</v>
      </c>
      <c r="E27" s="41">
        <v>2.5223</v>
      </c>
      <c r="F27" s="47">
        <f t="shared" si="0"/>
        <v>4.276853780864672E-06</v>
      </c>
    </row>
    <row r="28" spans="1:6" ht="12">
      <c r="A28" s="46">
        <v>1969</v>
      </c>
      <c r="B28" s="41">
        <v>3.049</v>
      </c>
      <c r="C28" s="41">
        <f t="shared" si="1"/>
        <v>0.0014756268595679074</v>
      </c>
      <c r="D28" s="46">
        <v>1984</v>
      </c>
      <c r="E28" s="41">
        <v>2.531</v>
      </c>
      <c r="F28" s="47">
        <f t="shared" si="0"/>
        <v>0.00011595102044753661</v>
      </c>
    </row>
    <row r="29" spans="1:6" ht="12">
      <c r="A29" s="46">
        <v>1969</v>
      </c>
      <c r="B29" s="41">
        <v>3.0973</v>
      </c>
      <c r="C29" s="41">
        <f t="shared" si="1"/>
        <v>9.773519290123756E-05</v>
      </c>
      <c r="D29" s="46">
        <v>1984</v>
      </c>
      <c r="E29" s="41">
        <v>2.5113</v>
      </c>
      <c r="F29" s="47">
        <f t="shared" si="0"/>
        <v>7.977963155864209E-05</v>
      </c>
    </row>
    <row r="30" spans="1:6" ht="12">
      <c r="A30" s="46">
        <v>1969</v>
      </c>
      <c r="B30" s="41">
        <v>3.0491</v>
      </c>
      <c r="C30" s="41">
        <f t="shared" si="1"/>
        <v>0.0014679540817901136</v>
      </c>
      <c r="D30" s="46">
        <v>1984</v>
      </c>
      <c r="E30" s="41">
        <v>2.5126</v>
      </c>
      <c r="F30" s="47">
        <f t="shared" si="0"/>
        <v>5.8246576003085314E-05</v>
      </c>
    </row>
    <row r="31" spans="1:6" ht="12">
      <c r="A31" s="46">
        <v>1969</v>
      </c>
      <c r="B31" s="41">
        <v>3.0491</v>
      </c>
      <c r="C31" s="41">
        <f t="shared" si="1"/>
        <v>0.0014679540817901136</v>
      </c>
      <c r="D31" s="46">
        <v>1984</v>
      </c>
      <c r="E31" s="41">
        <v>2.5304</v>
      </c>
      <c r="F31" s="47">
        <f t="shared" si="0"/>
        <v>0.00010338935378087097</v>
      </c>
    </row>
    <row r="32" spans="1:6" ht="12">
      <c r="A32" s="46">
        <v>1969</v>
      </c>
      <c r="B32" s="41">
        <v>3.0752</v>
      </c>
      <c r="C32" s="41">
        <f t="shared" si="1"/>
        <v>0.00014917908179011997</v>
      </c>
      <c r="D32" s="46">
        <v>1984</v>
      </c>
      <c r="E32" s="41">
        <v>2.5124</v>
      </c>
      <c r="F32" s="47">
        <f t="shared" si="0"/>
        <v>6.133935378086271E-05</v>
      </c>
    </row>
    <row r="33" spans="1:6" ht="12">
      <c r="A33" s="46">
        <v>1970</v>
      </c>
      <c r="B33" s="41">
        <v>3.1132</v>
      </c>
      <c r="C33" s="41">
        <f t="shared" si="1"/>
        <v>0.0006649235262345656</v>
      </c>
      <c r="D33" s="46">
        <v>1984</v>
      </c>
      <c r="E33" s="41">
        <v>2.5383</v>
      </c>
      <c r="F33" s="47">
        <f t="shared" si="0"/>
        <v>0.00032645463155864664</v>
      </c>
    </row>
    <row r="34" spans="1:6" ht="12">
      <c r="A34" s="46">
        <v>1970</v>
      </c>
      <c r="B34" s="41">
        <v>3.1293</v>
      </c>
      <c r="C34" s="41">
        <f t="shared" si="1"/>
        <v>0.0017544463040123606</v>
      </c>
      <c r="D34" s="46">
        <v>1984</v>
      </c>
      <c r="E34" s="41">
        <v>2.5222</v>
      </c>
      <c r="F34" s="47">
        <f t="shared" si="0"/>
        <v>3.873242669754455E-06</v>
      </c>
    </row>
    <row r="35" spans="1:6" ht="12">
      <c r="A35" s="46">
        <v>1970</v>
      </c>
      <c r="B35" s="41">
        <v>3.1292</v>
      </c>
      <c r="C35" s="41">
        <f t="shared" si="1"/>
        <v>0.0017460790817901209</v>
      </c>
      <c r="D35" s="46">
        <v>1984</v>
      </c>
      <c r="E35" s="41">
        <v>2.5305</v>
      </c>
      <c r="F35" s="47">
        <f t="shared" si="0"/>
        <v>0.00010543296489197736</v>
      </c>
    </row>
    <row r="36" spans="1:6" ht="12">
      <c r="A36" s="46">
        <v>1970</v>
      </c>
      <c r="B36" s="41">
        <v>3.11</v>
      </c>
      <c r="C36" s="41">
        <f t="shared" si="1"/>
        <v>0.0005101324151234505</v>
      </c>
      <c r="D36" s="46">
        <v>1984</v>
      </c>
      <c r="E36" s="41">
        <v>2.5222</v>
      </c>
      <c r="F36" s="47">
        <f t="shared" si="0"/>
        <v>3.873242669754455E-06</v>
      </c>
    </row>
    <row r="37" spans="1:6" ht="12">
      <c r="A37" s="46">
        <v>1972</v>
      </c>
      <c r="B37" s="41">
        <v>3.1522</v>
      </c>
      <c r="C37" s="41">
        <f t="shared" si="1"/>
        <v>0.004197240192901248</v>
      </c>
      <c r="D37" s="46">
        <v>1984</v>
      </c>
      <c r="E37" s="41">
        <v>2.4964</v>
      </c>
      <c r="F37" s="47">
        <f t="shared" si="0"/>
        <v>0.0005679615760030825</v>
      </c>
    </row>
    <row r="38" spans="1:6" ht="12">
      <c r="A38" s="46">
        <v>1972</v>
      </c>
      <c r="B38" s="41">
        <v>3.2902</v>
      </c>
      <c r="C38" s="41">
        <f t="shared" si="1"/>
        <v>0.041122206859567904</v>
      </c>
      <c r="D38" s="46">
        <v>1985</v>
      </c>
      <c r="E38" s="41">
        <v>2.5109</v>
      </c>
      <c r="F38" s="47">
        <f t="shared" si="0"/>
        <v>8.708518711419683E-05</v>
      </c>
    </row>
    <row r="39" spans="1:6" ht="12">
      <c r="A39" s="46">
        <v>1972</v>
      </c>
      <c r="B39" s="41">
        <v>3.0685</v>
      </c>
      <c r="C39" s="41">
        <f t="shared" si="1"/>
        <v>0.00035773519290124324</v>
      </c>
      <c r="D39" s="46">
        <v>1985</v>
      </c>
      <c r="E39" s="41">
        <v>2.541</v>
      </c>
      <c r="F39" s="47">
        <f t="shared" si="0"/>
        <v>0.0004313121315586442</v>
      </c>
    </row>
    <row r="40" spans="1:6" ht="12">
      <c r="A40" s="46">
        <v>1973</v>
      </c>
      <c r="B40" s="41">
        <v>3.1128</v>
      </c>
      <c r="C40" s="41">
        <f t="shared" si="1"/>
        <v>0.0006444546373456789</v>
      </c>
      <c r="D40" s="46">
        <v>1985</v>
      </c>
      <c r="E40" s="41">
        <v>2.5129</v>
      </c>
      <c r="F40" s="47">
        <f t="shared" si="0"/>
        <v>5.375740933641592E-05</v>
      </c>
    </row>
    <row r="41" spans="1:6" ht="12">
      <c r="A41" s="46">
        <v>1973</v>
      </c>
      <c r="B41" s="41">
        <v>3.1024</v>
      </c>
      <c r="C41" s="41">
        <f t="shared" si="1"/>
        <v>0.00022458352623456223</v>
      </c>
      <c r="D41" s="46">
        <v>1985</v>
      </c>
      <c r="E41" s="41">
        <v>2.5616</v>
      </c>
      <c r="F41" s="47">
        <f t="shared" si="0"/>
        <v>0.0017113160204475313</v>
      </c>
    </row>
    <row r="42" spans="1:6" ht="12">
      <c r="A42" s="46">
        <v>1973</v>
      </c>
      <c r="B42" s="41">
        <v>3.0882</v>
      </c>
      <c r="C42" s="41">
        <f t="shared" si="1"/>
        <v>6.179706790124132E-07</v>
      </c>
      <c r="D42" s="46">
        <v>1985</v>
      </c>
      <c r="E42" s="41">
        <v>2.5</v>
      </c>
      <c r="F42" s="47">
        <f t="shared" si="0"/>
        <v>0.00040933157600308125</v>
      </c>
    </row>
    <row r="43" spans="1:6" ht="12">
      <c r="A43" s="46">
        <v>1974</v>
      </c>
      <c r="B43" s="41">
        <v>3.0961</v>
      </c>
      <c r="C43" s="41">
        <f t="shared" si="1"/>
        <v>7.54485262345651E-05</v>
      </c>
      <c r="D43" s="46">
        <v>1985</v>
      </c>
      <c r="E43" s="41">
        <v>2.4734</v>
      </c>
      <c r="F43" s="47">
        <f t="shared" si="0"/>
        <v>0.0021932310204475355</v>
      </c>
    </row>
    <row r="44" spans="1:6" ht="12">
      <c r="A44" s="46">
        <v>1975</v>
      </c>
      <c r="B44" s="41">
        <v>3.1289</v>
      </c>
      <c r="C44" s="41">
        <f t="shared" si="1"/>
        <v>0.0017210974151234384</v>
      </c>
      <c r="D44" s="46">
        <v>1985</v>
      </c>
      <c r="E44" s="41">
        <v>2.5175</v>
      </c>
      <c r="F44" s="47">
        <f t="shared" si="0"/>
        <v>7.463520447529777E-06</v>
      </c>
    </row>
    <row r="45" spans="1:6" ht="12">
      <c r="A45" s="46">
        <v>1976</v>
      </c>
      <c r="B45" s="41">
        <v>3.0505</v>
      </c>
      <c r="C45" s="41">
        <f t="shared" si="1"/>
        <v>0.0013626351929012363</v>
      </c>
      <c r="D45" s="46">
        <v>1985</v>
      </c>
      <c r="E45" s="41">
        <v>2.5175</v>
      </c>
      <c r="F45" s="47">
        <f t="shared" si="0"/>
        <v>7.463520447529777E-06</v>
      </c>
    </row>
    <row r="46" spans="1:6" ht="12">
      <c r="A46" s="46">
        <v>1976</v>
      </c>
      <c r="B46" s="41">
        <v>3.0961</v>
      </c>
      <c r="C46" s="41">
        <f t="shared" si="1"/>
        <v>7.54485262345651E-05</v>
      </c>
      <c r="D46" s="46">
        <v>1985</v>
      </c>
      <c r="E46" s="41">
        <v>2.511</v>
      </c>
      <c r="F46" s="47">
        <f t="shared" si="0"/>
        <v>8.522879822530404E-05</v>
      </c>
    </row>
    <row r="47" spans="1:6" ht="12">
      <c r="A47" s="46">
        <v>1976</v>
      </c>
      <c r="B47" s="41">
        <v>3.0262</v>
      </c>
      <c r="C47" s="41">
        <f t="shared" si="1"/>
        <v>0.003747140192901263</v>
      </c>
      <c r="D47" s="46">
        <v>1985</v>
      </c>
      <c r="E47" s="41">
        <v>2.5617</v>
      </c>
      <c r="F47" s="47">
        <f t="shared" si="0"/>
        <v>0.00171959963155866</v>
      </c>
    </row>
    <row r="48" spans="1:6" ht="12">
      <c r="A48" s="46">
        <v>1976</v>
      </c>
      <c r="B48" s="41">
        <v>3.1207</v>
      </c>
      <c r="C48" s="41">
        <f t="shared" si="1"/>
        <v>0.0011079651929012209</v>
      </c>
      <c r="D48" s="46">
        <v>1985</v>
      </c>
      <c r="E48" s="41">
        <v>2.5239</v>
      </c>
      <c r="F48" s="47">
        <f t="shared" si="0"/>
        <v>1.3454631558641524E-05</v>
      </c>
    </row>
    <row r="49" spans="1:6" ht="12">
      <c r="A49" s="46">
        <v>1976</v>
      </c>
      <c r="B49" s="41">
        <v>3.1256</v>
      </c>
      <c r="C49" s="41">
        <f t="shared" si="1"/>
        <v>0.0014581790817901174</v>
      </c>
      <c r="D49" s="46">
        <v>1985</v>
      </c>
      <c r="E49" s="41">
        <v>2.5238</v>
      </c>
      <c r="F49" s="47">
        <f t="shared" si="0"/>
        <v>1.2731020447532087E-05</v>
      </c>
    </row>
    <row r="50" spans="1:6" ht="12">
      <c r="A50" s="46">
        <v>1976</v>
      </c>
      <c r="B50" s="41">
        <v>3.0505</v>
      </c>
      <c r="C50" s="41">
        <f t="shared" si="1"/>
        <v>0.0013626351929012363</v>
      </c>
      <c r="D50" s="46">
        <v>1985</v>
      </c>
      <c r="E50" s="41">
        <v>2.5176</v>
      </c>
      <c r="F50" s="47">
        <f t="shared" si="0"/>
        <v>6.927131558642154E-06</v>
      </c>
    </row>
    <row r="51" spans="1:6" ht="12">
      <c r="A51" s="46">
        <v>1977</v>
      </c>
      <c r="B51" s="41">
        <v>3.0683</v>
      </c>
      <c r="C51" s="41">
        <f t="shared" si="1"/>
        <v>0.0003653407484567981</v>
      </c>
      <c r="D51" s="46">
        <v>1985</v>
      </c>
      <c r="E51" s="41">
        <v>2.5508</v>
      </c>
      <c r="F51" s="47">
        <f t="shared" si="0"/>
        <v>0.0009344060204475496</v>
      </c>
    </row>
    <row r="52" spans="1:6" ht="12">
      <c r="A52" s="46">
        <v>1977</v>
      </c>
      <c r="B52" s="41">
        <v>3.0798</v>
      </c>
      <c r="C52" s="41">
        <f t="shared" si="1"/>
        <v>5.7971304012344464E-05</v>
      </c>
      <c r="D52" s="46">
        <v>1985</v>
      </c>
      <c r="E52" s="41">
        <v>2.5556</v>
      </c>
      <c r="F52" s="47">
        <f t="shared" si="0"/>
        <v>0.0012508993537808798</v>
      </c>
    </row>
    <row r="53" spans="1:6" ht="12">
      <c r="A53" s="46">
        <v>1977</v>
      </c>
      <c r="B53" s="41">
        <v>3.1313</v>
      </c>
      <c r="C53" s="41">
        <f t="shared" si="1"/>
        <v>0.0019259907484567866</v>
      </c>
      <c r="D53" s="46">
        <v>1985</v>
      </c>
      <c r="E53" s="41">
        <v>2.4266</v>
      </c>
      <c r="F53" s="47">
        <f t="shared" si="0"/>
        <v>0.00876694102044749</v>
      </c>
    </row>
    <row r="54" spans="1:6" ht="12">
      <c r="A54" s="46">
        <v>1977</v>
      </c>
      <c r="B54" s="41">
        <v>3.0777</v>
      </c>
      <c r="C54" s="41">
        <f t="shared" si="1"/>
        <v>9.435963734567727E-05</v>
      </c>
      <c r="D54" s="46">
        <v>1985</v>
      </c>
      <c r="E54" s="41">
        <v>2.5617</v>
      </c>
      <c r="F54" s="47">
        <f t="shared" si="0"/>
        <v>0.00171959963155866</v>
      </c>
    </row>
    <row r="55" spans="1:6" ht="12">
      <c r="A55" s="46">
        <v>1977</v>
      </c>
      <c r="B55" s="41">
        <v>3.0897</v>
      </c>
      <c r="C55" s="41">
        <f t="shared" si="1"/>
        <v>5.226304012346135E-06</v>
      </c>
      <c r="D55" s="46">
        <v>1986</v>
      </c>
      <c r="E55" s="41">
        <v>2.4266</v>
      </c>
      <c r="F55" s="47">
        <f t="shared" si="0"/>
        <v>0.00876694102044749</v>
      </c>
    </row>
    <row r="56" spans="1:6" ht="12">
      <c r="A56" s="46">
        <v>1977</v>
      </c>
      <c r="B56" s="41">
        <v>3.0896</v>
      </c>
      <c r="C56" s="41">
        <f t="shared" si="1"/>
        <v>4.7790817901229705E-06</v>
      </c>
      <c r="D56" s="46">
        <v>1986</v>
      </c>
      <c r="E56" s="41">
        <v>2.5731</v>
      </c>
      <c r="F56" s="47">
        <f t="shared" si="0"/>
        <v>0.0027950312982253397</v>
      </c>
    </row>
    <row r="57" spans="1:6" ht="12">
      <c r="A57" s="46">
        <v>1977</v>
      </c>
      <c r="B57" s="41">
        <v>3.0777</v>
      </c>
      <c r="C57" s="41">
        <f t="shared" si="1"/>
        <v>9.435963734567727E-05</v>
      </c>
      <c r="D57" s="46">
        <v>1986</v>
      </c>
      <c r="E57" s="41">
        <v>2.4997</v>
      </c>
      <c r="F57" s="47">
        <f t="shared" si="0"/>
        <v>0.0004215607426697556</v>
      </c>
    </row>
    <row r="58" spans="1:6" ht="12">
      <c r="A58" s="46">
        <v>1978</v>
      </c>
      <c r="B58" s="41">
        <v>3.1001</v>
      </c>
      <c r="C58" s="41">
        <f t="shared" si="1"/>
        <v>0.0001609374151234528</v>
      </c>
      <c r="D58" s="46">
        <v>1986</v>
      </c>
      <c r="E58" s="41">
        <v>2.5374</v>
      </c>
      <c r="F58" s="47">
        <f t="shared" si="0"/>
        <v>0.0002947421315586422</v>
      </c>
    </row>
    <row r="59" spans="1:6" ht="12">
      <c r="A59" s="46">
        <v>1979</v>
      </c>
      <c r="B59" s="41">
        <v>3.0855</v>
      </c>
      <c r="C59" s="41">
        <f t="shared" si="1"/>
        <v>3.662970679011893E-06</v>
      </c>
      <c r="D59" s="46">
        <v>1986</v>
      </c>
      <c r="E59" s="41">
        <v>2.4989</v>
      </c>
      <c r="F59" s="47">
        <f t="shared" si="0"/>
        <v>0.00045505185378086306</v>
      </c>
    </row>
    <row r="60" spans="1:6" ht="12">
      <c r="A60" s="46">
        <v>1979</v>
      </c>
      <c r="B60" s="41">
        <v>3.0856</v>
      </c>
      <c r="C60" s="41">
        <f t="shared" si="1"/>
        <v>3.290192901234984E-06</v>
      </c>
      <c r="D60" s="46">
        <v>1986</v>
      </c>
      <c r="E60" s="41">
        <v>2.5464</v>
      </c>
      <c r="F60" s="47">
        <f t="shared" si="0"/>
        <v>0.0006847671315586601</v>
      </c>
    </row>
    <row r="61" spans="1:6" ht="12">
      <c r="A61" s="46">
        <v>1979</v>
      </c>
      <c r="B61" s="41">
        <v>3.0848</v>
      </c>
      <c r="C61" s="41">
        <f t="shared" si="1"/>
        <v>6.832415123456929E-06</v>
      </c>
      <c r="D61" s="46">
        <v>1986</v>
      </c>
      <c r="E61" s="41">
        <v>2.4998</v>
      </c>
      <c r="F61" s="47">
        <f t="shared" si="0"/>
        <v>0.00041746435378085806</v>
      </c>
    </row>
    <row r="62" spans="1:6" ht="12">
      <c r="A62" s="46">
        <v>1979</v>
      </c>
      <c r="B62" s="41">
        <v>3.0124</v>
      </c>
      <c r="C62" s="41">
        <f t="shared" si="1"/>
        <v>0.005627083526234575</v>
      </c>
      <c r="D62" s="46">
        <v>1986</v>
      </c>
      <c r="E62" s="41">
        <v>2.4995</v>
      </c>
      <c r="F62" s="47">
        <f t="shared" si="0"/>
        <v>0.0004298135204475325</v>
      </c>
    </row>
    <row r="63" spans="1:6" ht="12">
      <c r="A63" s="46">
        <v>1979</v>
      </c>
      <c r="B63" s="41">
        <v>3.0855</v>
      </c>
      <c r="C63" s="41">
        <f t="shared" si="1"/>
        <v>3.662970679011893E-06</v>
      </c>
      <c r="D63" s="46">
        <v>1986</v>
      </c>
      <c r="E63" s="41">
        <v>2.5404</v>
      </c>
      <c r="F63" s="47">
        <f t="shared" si="0"/>
        <v>0.0004067504648919801</v>
      </c>
    </row>
    <row r="64" spans="1:6" ht="12">
      <c r="A64" s="46">
        <v>1979</v>
      </c>
      <c r="B64" s="41">
        <v>3.152</v>
      </c>
      <c r="C64" s="41">
        <f t="shared" si="1"/>
        <v>0.004171365748456806</v>
      </c>
      <c r="D64" s="46">
        <v>1986</v>
      </c>
      <c r="E64" s="41">
        <v>2.573</v>
      </c>
      <c r="F64" s="47">
        <f t="shared" si="0"/>
        <v>0.0027844676871142063</v>
      </c>
    </row>
    <row r="65" spans="1:6" ht="12">
      <c r="A65" s="46">
        <v>1979</v>
      </c>
      <c r="B65" s="41">
        <v>3.0611</v>
      </c>
      <c r="C65" s="41">
        <f t="shared" si="1"/>
        <v>0.0006924207484567827</v>
      </c>
      <c r="D65" s="46">
        <v>1986</v>
      </c>
      <c r="E65" s="41">
        <v>2.5461</v>
      </c>
      <c r="F65" s="47">
        <f t="shared" si="0"/>
        <v>0.0006691562982253168</v>
      </c>
    </row>
    <row r="66" spans="1:6" ht="12">
      <c r="A66" s="46">
        <v>1979</v>
      </c>
      <c r="B66" s="41">
        <v>3.0124</v>
      </c>
      <c r="C66" s="41">
        <f t="shared" si="1"/>
        <v>0.005627083526234575</v>
      </c>
      <c r="D66" s="46">
        <v>1987</v>
      </c>
      <c r="E66" s="41">
        <v>2.5393</v>
      </c>
      <c r="F66" s="47">
        <f t="shared" si="0"/>
        <v>0.00036359074266975377</v>
      </c>
    </row>
    <row r="67" spans="1:6" ht="12">
      <c r="A67" s="46">
        <v>1979</v>
      </c>
      <c r="B67" s="41">
        <v>3.1522</v>
      </c>
      <c r="C67" s="41">
        <f t="shared" si="1"/>
        <v>0.004197240192901248</v>
      </c>
      <c r="D67" s="46">
        <v>1987</v>
      </c>
      <c r="E67" s="41">
        <v>2.5656</v>
      </c>
      <c r="F67" s="47">
        <f t="shared" si="0"/>
        <v>0.002058260464891976</v>
      </c>
    </row>
    <row r="68" spans="1:6" ht="12">
      <c r="A68" s="46">
        <v>1979</v>
      </c>
      <c r="B68" s="41">
        <v>3.076</v>
      </c>
      <c r="C68" s="41">
        <f t="shared" si="1"/>
        <v>0.00013027685956789998</v>
      </c>
      <c r="D68" s="46">
        <v>1987</v>
      </c>
      <c r="E68" s="41">
        <v>2.4361</v>
      </c>
      <c r="F68" s="47">
        <f t="shared" si="0"/>
        <v>0.007078184076003039</v>
      </c>
    </row>
    <row r="69" spans="1:6" ht="12">
      <c r="A69" s="46">
        <v>1979</v>
      </c>
      <c r="B69" s="41">
        <v>3.049</v>
      </c>
      <c r="C69" s="41">
        <f t="shared" si="1"/>
        <v>0.0014756268595679074</v>
      </c>
      <c r="D69" s="46">
        <v>1987</v>
      </c>
      <c r="E69" s="41">
        <v>2.489</v>
      </c>
      <c r="F69" s="47">
        <f t="shared" si="0"/>
        <v>0.0009754343537808637</v>
      </c>
    </row>
    <row r="70" spans="1:6" ht="12">
      <c r="A70" s="46">
        <v>1980</v>
      </c>
      <c r="B70" s="41">
        <v>3.074</v>
      </c>
      <c r="C70" s="41">
        <f t="shared" si="1"/>
        <v>0.00017993241512346135</v>
      </c>
      <c r="D70" s="46">
        <v>1987</v>
      </c>
      <c r="E70" s="41">
        <v>2.4885</v>
      </c>
      <c r="F70" s="47">
        <f t="shared" si="0"/>
        <v>0.0010069162982252907</v>
      </c>
    </row>
    <row r="71" spans="1:6" ht="12">
      <c r="A71" s="46">
        <v>1980</v>
      </c>
      <c r="B71" s="41">
        <v>3.0753</v>
      </c>
      <c r="C71" s="41">
        <f t="shared" si="1"/>
        <v>0.00014674630401234788</v>
      </c>
      <c r="D71" s="46">
        <v>1987</v>
      </c>
      <c r="E71" s="41">
        <v>2.5394</v>
      </c>
      <c r="F71" s="47">
        <f t="shared" si="0"/>
        <v>0.000367414353780873</v>
      </c>
    </row>
    <row r="72" spans="1:6" ht="12">
      <c r="A72" s="46">
        <v>1980</v>
      </c>
      <c r="B72" s="41">
        <v>3.0974</v>
      </c>
      <c r="C72" s="41">
        <f t="shared" si="1"/>
        <v>9.972241512345515E-05</v>
      </c>
      <c r="D72" s="46">
        <v>1988</v>
      </c>
      <c r="E72" s="41">
        <v>2.4942</v>
      </c>
      <c r="F72" s="47">
        <f aca="true" t="shared" si="2" ref="F72:F78">(E72-$E$80)^2</f>
        <v>0.0006776621315586252</v>
      </c>
    </row>
    <row r="73" spans="1:6" ht="12">
      <c r="A73" s="46">
        <v>1980</v>
      </c>
      <c r="B73" s="41">
        <v>3.0988</v>
      </c>
      <c r="C73" s="41">
        <f aca="true" t="shared" si="3" ref="C73:C79">(B73-$B$80)^2</f>
        <v>0.00012964352623457263</v>
      </c>
      <c r="D73" s="46">
        <v>1988</v>
      </c>
      <c r="E73" s="41">
        <v>2.4943</v>
      </c>
      <c r="F73" s="47">
        <f t="shared" si="2"/>
        <v>0.0006724657426697484</v>
      </c>
    </row>
    <row r="74" spans="1:6" ht="12">
      <c r="A74" s="46">
        <v>1980</v>
      </c>
      <c r="B74" s="41">
        <v>3.0795</v>
      </c>
      <c r="C74" s="41">
        <f t="shared" si="3"/>
        <v>6.262963734568073E-05</v>
      </c>
      <c r="D74" s="46">
        <v>1988</v>
      </c>
      <c r="E74" s="41">
        <v>2.5158</v>
      </c>
      <c r="F74" s="47">
        <f t="shared" si="2"/>
        <v>1.964213155864052E-05</v>
      </c>
    </row>
    <row r="75" spans="1:6" ht="12">
      <c r="A75" s="46">
        <v>1980</v>
      </c>
      <c r="B75" s="41">
        <v>3.0973</v>
      </c>
      <c r="C75" s="41">
        <f t="shared" si="3"/>
        <v>9.773519290123756E-05</v>
      </c>
      <c r="D75" s="46">
        <v>1989</v>
      </c>
      <c r="E75" s="41">
        <v>2.4571</v>
      </c>
      <c r="F75" s="47">
        <f t="shared" si="2"/>
        <v>0.003985642409336396</v>
      </c>
    </row>
    <row r="76" spans="1:6" ht="12">
      <c r="A76" s="46">
        <v>1980</v>
      </c>
      <c r="B76" s="41">
        <v>3.0713</v>
      </c>
      <c r="C76" s="41">
        <f t="shared" si="3"/>
        <v>0.0002596574151234598</v>
      </c>
      <c r="D76" s="46">
        <v>1990</v>
      </c>
      <c r="E76" s="41">
        <v>2.5263</v>
      </c>
      <c r="F76" s="47">
        <f t="shared" si="2"/>
        <v>3.682129822531007E-05</v>
      </c>
    </row>
    <row r="77" spans="1:6" ht="12">
      <c r="A77" s="46">
        <v>1980</v>
      </c>
      <c r="B77" s="41">
        <v>3.0713</v>
      </c>
      <c r="C77" s="41">
        <f t="shared" si="3"/>
        <v>0.0002596574151234598</v>
      </c>
      <c r="D77" s="46">
        <v>1991</v>
      </c>
      <c r="E77" s="41">
        <v>2.4891</v>
      </c>
      <c r="F77" s="47">
        <f t="shared" si="2"/>
        <v>0.0009691979648919617</v>
      </c>
    </row>
    <row r="78" spans="1:6" ht="12">
      <c r="A78" s="46">
        <v>1980</v>
      </c>
      <c r="B78" s="41">
        <v>3.0311</v>
      </c>
      <c r="C78" s="41">
        <f t="shared" si="3"/>
        <v>0.0031712540817901355</v>
      </c>
      <c r="D78" s="46">
        <v>1991</v>
      </c>
      <c r="E78" s="41">
        <v>2.4973</v>
      </c>
      <c r="F78" s="47">
        <f t="shared" si="2"/>
        <v>0.0005258740760030771</v>
      </c>
    </row>
    <row r="79" spans="1:6" ht="12">
      <c r="A79" s="48">
        <v>1980</v>
      </c>
      <c r="B79" s="49">
        <v>3.0694</v>
      </c>
      <c r="C79" s="49">
        <f t="shared" si="3"/>
        <v>0.0003245001929012384</v>
      </c>
      <c r="D79" s="48">
        <v>1992</v>
      </c>
      <c r="E79" s="49">
        <v>2.5263</v>
      </c>
      <c r="F79" s="49">
        <f>(E79-$E$80)^2</f>
        <v>3.682129822531007E-05</v>
      </c>
    </row>
    <row r="80" spans="1:6" ht="12">
      <c r="A80" s="50" t="s">
        <v>25</v>
      </c>
      <c r="B80" s="51">
        <f>AVERAGE(B8:B79)</f>
        <v>3.087413888888889</v>
      </c>
      <c r="C80" s="51"/>
      <c r="D80" s="50" t="s">
        <v>26</v>
      </c>
      <c r="E80" s="51">
        <f>AVERAGE(E8:E79)</f>
        <v>2.5202319444444443</v>
      </c>
      <c r="F80" s="51"/>
    </row>
    <row r="81" spans="1:6" ht="12">
      <c r="A81" s="52" t="s">
        <v>27</v>
      </c>
      <c r="B81" s="45">
        <f>STDEV(B8:B79)</f>
        <v>0.039488312785347625</v>
      </c>
      <c r="C81" s="45"/>
      <c r="D81" s="52" t="s">
        <v>28</v>
      </c>
      <c r="E81" s="45">
        <f>STDEV(E8:E79)</f>
        <v>0.031025363664813</v>
      </c>
      <c r="F81" s="53"/>
    </row>
    <row r="82" spans="1:6" ht="12">
      <c r="A82" s="54"/>
      <c r="B82" s="55"/>
      <c r="C82" s="55"/>
      <c r="D82" s="54"/>
      <c r="E82" s="55"/>
      <c r="F82" s="56"/>
    </row>
    <row r="83" spans="1:10" ht="12">
      <c r="A83" s="50"/>
      <c r="B83" s="50" t="s">
        <v>29</v>
      </c>
      <c r="C83" s="57">
        <f>SUM(C8:C79)</f>
        <v>0.11071220611111122</v>
      </c>
      <c r="D83" s="50"/>
      <c r="E83" s="50" t="s">
        <v>30</v>
      </c>
      <c r="F83" s="51">
        <f>SUM(F8:F79)</f>
        <v>0.06834269652777777</v>
      </c>
      <c r="H83" s="66" t="s">
        <v>44</v>
      </c>
      <c r="I83" s="67"/>
      <c r="J83" s="68"/>
    </row>
    <row r="84" spans="1:10" ht="12">
      <c r="A84" s="50"/>
      <c r="B84" s="50" t="s">
        <v>31</v>
      </c>
      <c r="C84" s="57">
        <f>SQRT((C83+F83)/(72+72-2))</f>
        <v>0.03550985804792418</v>
      </c>
      <c r="D84" s="50"/>
      <c r="E84" s="58"/>
      <c r="H84" s="69" t="s">
        <v>45</v>
      </c>
      <c r="I84" s="43"/>
      <c r="J84" s="70"/>
    </row>
    <row r="85" spans="1:10" ht="12">
      <c r="A85" s="50"/>
      <c r="B85" s="50" t="s">
        <v>7</v>
      </c>
      <c r="C85" s="60">
        <f>(B80-E80)/(C84*SQRT(1/72+1/72))</f>
        <v>95.83512449060902</v>
      </c>
      <c r="D85" s="50"/>
      <c r="E85" s="58"/>
      <c r="H85" s="69" t="s">
        <v>46</v>
      </c>
      <c r="I85" s="43"/>
      <c r="J85" s="70"/>
    </row>
    <row r="86" spans="1:10" ht="12">
      <c r="A86" s="53"/>
      <c r="B86" s="52" t="s">
        <v>8</v>
      </c>
      <c r="C86" s="64">
        <f>TDIST(C85,72+70,2)</f>
        <v>6.182835045025987E-131</v>
      </c>
      <c r="D86" s="53"/>
      <c r="E86" s="53"/>
      <c r="F86" s="53"/>
      <c r="H86" s="69" t="s">
        <v>47</v>
      </c>
      <c r="I86" s="43"/>
      <c r="J86" s="70"/>
    </row>
    <row r="87" spans="1:10" ht="12">
      <c r="A87" s="42"/>
      <c r="B87" s="50" t="s">
        <v>32</v>
      </c>
      <c r="C87" s="60">
        <v>0.01</v>
      </c>
      <c r="H87" s="72"/>
      <c r="I87" s="43"/>
      <c r="J87" s="70"/>
    </row>
    <row r="88" spans="1:10" ht="12">
      <c r="A88" s="42"/>
      <c r="B88" s="50"/>
      <c r="C88" s="60"/>
      <c r="H88" s="72"/>
      <c r="I88" s="43"/>
      <c r="J88" s="70"/>
    </row>
    <row r="89" spans="2:10" s="38" customFormat="1" ht="12" customHeight="1">
      <c r="B89" s="61" t="s">
        <v>8</v>
      </c>
      <c r="C89" s="65">
        <f>TTEST(B8:B79,E8:E79,2,2)</f>
        <v>6.182835045025987E-131</v>
      </c>
      <c r="D89" s="62" t="s">
        <v>33</v>
      </c>
      <c r="F89" s="39"/>
      <c r="H89" s="71" t="s">
        <v>48</v>
      </c>
      <c r="I89" s="73"/>
      <c r="J89" s="74"/>
    </row>
    <row r="90" spans="1:3" ht="12">
      <c r="A90" s="42"/>
      <c r="B90" s="42"/>
      <c r="C90" s="42"/>
    </row>
    <row r="91" spans="1:6" ht="12">
      <c r="A91" s="59" t="s">
        <v>34</v>
      </c>
      <c r="B91" s="63"/>
      <c r="C91" s="63"/>
      <c r="F91" s="42"/>
    </row>
    <row r="92" spans="1:6" ht="12">
      <c r="A92" s="59" t="s">
        <v>35</v>
      </c>
      <c r="B92" s="63"/>
      <c r="C92" s="63"/>
      <c r="F92" s="42"/>
    </row>
    <row r="93" spans="1:6" ht="12">
      <c r="A93" s="59" t="s">
        <v>49</v>
      </c>
      <c r="B93" s="63"/>
      <c r="C93" s="63"/>
      <c r="F93" s="42"/>
    </row>
    <row r="94" spans="1:3" ht="12">
      <c r="A94" s="42"/>
      <c r="B94" s="42"/>
      <c r="C94" s="42"/>
    </row>
    <row r="95" spans="1:3" ht="12">
      <c r="A95" s="42"/>
      <c r="B95" s="42"/>
      <c r="C95" s="42"/>
    </row>
    <row r="96" spans="1:3" ht="12">
      <c r="A96" s="42"/>
      <c r="B96" s="42"/>
      <c r="C96" s="42"/>
    </row>
    <row r="97" spans="1:3" ht="12">
      <c r="A97" s="42"/>
      <c r="B97" s="42"/>
      <c r="C97" s="42"/>
    </row>
    <row r="98" spans="1:3" ht="12">
      <c r="A98" s="42"/>
      <c r="B98" s="42"/>
      <c r="C98" s="42"/>
    </row>
    <row r="99" spans="1:3" ht="12">
      <c r="A99" s="42"/>
      <c r="B99" s="42"/>
      <c r="C99" s="42"/>
    </row>
  </sheetData>
  <printOptions headings="1"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9" customWidth="1"/>
    <col min="2" max="2" width="13.00390625" style="3" customWidth="1"/>
    <col min="3" max="3" width="12.421875" style="3" customWidth="1"/>
    <col min="4" max="4" width="13.140625" style="3" customWidth="1"/>
    <col min="5" max="5" width="11.8515625" style="3" customWidth="1"/>
    <col min="6" max="6" width="9.140625" style="3" customWidth="1"/>
  </cols>
  <sheetData>
    <row r="1" ht="12.75">
      <c r="A1" s="30" t="s">
        <v>36</v>
      </c>
    </row>
    <row r="2" ht="12.75">
      <c r="A2" s="31"/>
    </row>
    <row r="3" ht="12.75">
      <c r="A3" s="29" t="s">
        <v>37</v>
      </c>
    </row>
    <row r="4" ht="12.75">
      <c r="A4" s="29" t="s">
        <v>38</v>
      </c>
    </row>
    <row r="5" ht="12.75">
      <c r="A5" s="31"/>
    </row>
    <row r="6" spans="1:6" s="1" customFormat="1" ht="12.75">
      <c r="A6" s="32"/>
      <c r="B6" s="5" t="s">
        <v>39</v>
      </c>
      <c r="C6" s="17" t="s">
        <v>4</v>
      </c>
      <c r="D6" s="5" t="s">
        <v>40</v>
      </c>
      <c r="E6" s="17" t="s">
        <v>4</v>
      </c>
      <c r="F6" s="2"/>
    </row>
    <row r="7" spans="1:5" ht="12.75">
      <c r="A7" s="31"/>
      <c r="B7" s="6">
        <v>3.3</v>
      </c>
      <c r="C7" s="6">
        <f>(B7-$B$17)^2</f>
        <v>0.10240000000000019</v>
      </c>
      <c r="D7" s="6">
        <v>3.2</v>
      </c>
      <c r="E7" s="6">
        <f>(D7-$D$17)^2</f>
        <v>0.0024999999999999823</v>
      </c>
    </row>
    <row r="8" spans="1:5" ht="12.75">
      <c r="A8" s="31"/>
      <c r="B8" s="6">
        <v>3.7</v>
      </c>
      <c r="C8" s="6">
        <f aca="true" t="shared" si="0" ref="C8:C16">(B8-$B$17)^2</f>
        <v>0.006400000000000012</v>
      </c>
      <c r="D8" s="6">
        <v>3.6</v>
      </c>
      <c r="E8" s="6">
        <f aca="true" t="shared" si="1" ref="E8:E16">(D8-$D$17)^2</f>
        <v>0.12250000000000007</v>
      </c>
    </row>
    <row r="9" spans="1:5" ht="12.75">
      <c r="A9" s="31"/>
      <c r="B9" s="6">
        <v>3.5</v>
      </c>
      <c r="C9" s="6">
        <f t="shared" si="0"/>
        <v>0.014400000000000026</v>
      </c>
      <c r="D9" s="6">
        <v>3.1</v>
      </c>
      <c r="E9" s="6">
        <f t="shared" si="1"/>
        <v>0.022499999999999975</v>
      </c>
    </row>
    <row r="10" spans="1:5" ht="12.75">
      <c r="A10" s="31"/>
      <c r="B10" s="6">
        <v>4.1</v>
      </c>
      <c r="C10" s="6">
        <f t="shared" si="0"/>
        <v>0.23039999999999955</v>
      </c>
      <c r="D10" s="6">
        <v>3.4</v>
      </c>
      <c r="E10" s="6">
        <f t="shared" si="1"/>
        <v>0.022499999999999975</v>
      </c>
    </row>
    <row r="11" spans="1:5" ht="12.75">
      <c r="A11" s="31"/>
      <c r="B11" s="6">
        <v>3.4</v>
      </c>
      <c r="C11" s="6">
        <f t="shared" si="0"/>
        <v>0.04840000000000009</v>
      </c>
      <c r="D11" s="6">
        <v>3</v>
      </c>
      <c r="E11" s="6">
        <f t="shared" si="1"/>
        <v>0.0625</v>
      </c>
    </row>
    <row r="12" spans="1:5" ht="12.75">
      <c r="A12" s="31"/>
      <c r="B12" s="6">
        <v>3.5</v>
      </c>
      <c r="C12" s="6">
        <f t="shared" si="0"/>
        <v>0.014400000000000026</v>
      </c>
      <c r="D12" s="6">
        <v>3.4</v>
      </c>
      <c r="E12" s="6">
        <f t="shared" si="1"/>
        <v>0.022499999999999975</v>
      </c>
    </row>
    <row r="13" spans="1:5" ht="12.75">
      <c r="A13" s="31"/>
      <c r="B13" s="6">
        <v>4</v>
      </c>
      <c r="C13" s="6">
        <f t="shared" si="0"/>
        <v>0.14439999999999992</v>
      </c>
      <c r="D13" s="6">
        <v>2.8</v>
      </c>
      <c r="E13" s="6">
        <f t="shared" si="1"/>
        <v>0.20250000000000015</v>
      </c>
    </row>
    <row r="14" spans="1:5" ht="12.75">
      <c r="A14" s="31"/>
      <c r="B14" s="6">
        <v>3.8</v>
      </c>
      <c r="C14" s="6">
        <f t="shared" si="0"/>
        <v>0.0323999999999999</v>
      </c>
      <c r="D14" s="6">
        <v>3.1</v>
      </c>
      <c r="E14" s="6">
        <f t="shared" si="1"/>
        <v>0.022499999999999975</v>
      </c>
    </row>
    <row r="15" spans="1:5" ht="12.75">
      <c r="A15" s="31"/>
      <c r="B15" s="6">
        <v>3.2</v>
      </c>
      <c r="C15" s="6">
        <f t="shared" si="0"/>
        <v>0.17639999999999995</v>
      </c>
      <c r="D15" s="6">
        <v>3.3</v>
      </c>
      <c r="E15" s="6">
        <f t="shared" si="1"/>
        <v>0.0024999999999999823</v>
      </c>
    </row>
    <row r="16" spans="2:5" ht="12.75">
      <c r="B16" s="20">
        <v>3.7</v>
      </c>
      <c r="C16" s="20">
        <f t="shared" si="0"/>
        <v>0.006400000000000012</v>
      </c>
      <c r="D16" s="20">
        <v>3.6</v>
      </c>
      <c r="E16" s="20">
        <f t="shared" si="1"/>
        <v>0.12250000000000007</v>
      </c>
    </row>
    <row r="17" spans="1:4" ht="12.75">
      <c r="A17" s="8" t="s">
        <v>25</v>
      </c>
      <c r="B17" s="3">
        <f>AVERAGE(B7:B16)</f>
        <v>3.62</v>
      </c>
      <c r="C17" s="8" t="s">
        <v>26</v>
      </c>
      <c r="D17" s="3">
        <f>AVERAGE(D7:D16)</f>
        <v>3.25</v>
      </c>
    </row>
    <row r="18" spans="1:4" ht="12.75">
      <c r="A18" s="8" t="s">
        <v>27</v>
      </c>
      <c r="B18" s="21">
        <f>STDEV(B7:B16)</f>
        <v>0.29363620727392775</v>
      </c>
      <c r="C18" s="35" t="s">
        <v>28</v>
      </c>
      <c r="D18" s="21">
        <f>STDEV(D7:D16)</f>
        <v>0.25927248643507134</v>
      </c>
    </row>
    <row r="20" spans="2:5" ht="12.75">
      <c r="B20" s="18" t="s">
        <v>29</v>
      </c>
      <c r="C20" s="22">
        <f>SUM(C7:C16)</f>
        <v>0.7759999999999996</v>
      </c>
      <c r="D20" s="18" t="s">
        <v>30</v>
      </c>
      <c r="E20" s="22">
        <f>SUM(E7:E16)</f>
        <v>0.6050000000000002</v>
      </c>
    </row>
    <row r="23" spans="2:3" ht="12.75">
      <c r="B23" s="10" t="s">
        <v>31</v>
      </c>
      <c r="C23" s="23">
        <f>SQRT((C20+E20)/18)</f>
        <v>0.27698776547389636</v>
      </c>
    </row>
    <row r="24" spans="2:3" ht="12.75">
      <c r="B24" s="12" t="s">
        <v>7</v>
      </c>
      <c r="C24" s="24">
        <f>(B17-D17)/(C23*SQRT(1/10+1/10))</f>
        <v>2.986937528664573</v>
      </c>
    </row>
    <row r="25" spans="2:3" ht="12.75">
      <c r="B25" s="12" t="s">
        <v>8</v>
      </c>
      <c r="C25" s="33">
        <f>TDIST(C24,18,2)</f>
        <v>0.00790675657007986</v>
      </c>
    </row>
    <row r="26" spans="2:3" ht="12.75">
      <c r="B26" s="14" t="s">
        <v>32</v>
      </c>
      <c r="C26" s="34">
        <v>0.01</v>
      </c>
    </row>
    <row r="27" ht="12.75">
      <c r="B27" s="16"/>
    </row>
    <row r="28" spans="2:4" ht="12.75">
      <c r="B28" s="19" t="s">
        <v>8</v>
      </c>
      <c r="C28" s="25">
        <f>TTEST(B7:B16,D7:D16,2,2)</f>
        <v>0.00790675657007986</v>
      </c>
      <c r="D28" s="28" t="s">
        <v>33</v>
      </c>
    </row>
    <row r="29" ht="12.75">
      <c r="B29" s="16"/>
    </row>
    <row r="30" spans="1:6" ht="12.75">
      <c r="A30" s="27" t="s">
        <v>41</v>
      </c>
      <c r="D30"/>
      <c r="E30"/>
      <c r="F30"/>
    </row>
    <row r="31" spans="1:6" ht="12.75">
      <c r="A31" s="27" t="s">
        <v>42</v>
      </c>
      <c r="D31"/>
      <c r="E31"/>
      <c r="F31"/>
    </row>
    <row r="32" spans="1:6" ht="12.75">
      <c r="A32" s="27" t="s">
        <v>43</v>
      </c>
      <c r="D32"/>
      <c r="E32"/>
      <c r="F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Otterbein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H. Johnston</dc:creator>
  <cp:keywords/>
  <dc:description/>
  <cp:lastModifiedBy>Dean H. Johnston</cp:lastModifiedBy>
  <cp:lastPrinted>1998-09-28T18:53:58Z</cp:lastPrinted>
  <dcterms:created xsi:type="dcterms:W3CDTF">1998-09-24T15:40:40Z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